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055"/>
  </bookViews>
  <sheets>
    <sheet name="Лист1" sheetId="1" r:id="rId1"/>
  </sheets>
  <definedNames>
    <definedName name="_xlnm.Print_Area" localSheetId="0">Лист1!$A$1:$G$98</definedName>
  </definedNames>
  <calcPr calcId="145621"/>
</workbook>
</file>

<file path=xl/calcChain.xml><?xml version="1.0" encoding="utf-8"?>
<calcChain xmlns="http://schemas.openxmlformats.org/spreadsheetml/2006/main">
  <c r="E82" i="1" l="1"/>
  <c r="E87" i="1" s="1"/>
  <c r="D82" i="1"/>
  <c r="D87" i="1" s="1"/>
  <c r="E77" i="1"/>
  <c r="D77" i="1"/>
  <c r="E72" i="1"/>
  <c r="D72" i="1"/>
  <c r="E67" i="1"/>
  <c r="E60" i="1"/>
  <c r="D60" i="1"/>
  <c r="E39" i="1"/>
  <c r="D39" i="1"/>
  <c r="E38" i="1"/>
  <c r="D38" i="1"/>
  <c r="E32" i="1"/>
  <c r="D32" i="1"/>
  <c r="D27" i="1" s="1"/>
  <c r="D26" i="1" s="1"/>
  <c r="D24" i="1" s="1"/>
  <c r="D16" i="1" s="1"/>
  <c r="D15" i="1" s="1"/>
  <c r="E31" i="1"/>
  <c r="E27" i="1"/>
  <c r="E26" i="1"/>
  <c r="E24" i="1" s="1"/>
  <c r="E16" i="1" s="1"/>
  <c r="E51" i="1" s="1"/>
  <c r="E57" i="1"/>
  <c r="D57" i="1"/>
  <c r="E17" i="1"/>
  <c r="D17" i="1"/>
</calcChain>
</file>

<file path=xl/sharedStrings.xml><?xml version="1.0" encoding="utf-8"?>
<sst xmlns="http://schemas.openxmlformats.org/spreadsheetml/2006/main" count="309" uniqueCount="195">
  <si>
    <t>Приложение  1</t>
  </si>
  <si>
    <t>к приказу Федеральной службы по тарифам</t>
  </si>
  <si>
    <t>от 24.10.2014г. №1831-э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</si>
  <si>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доходности инвестированного капитала</t>
  </si>
  <si>
    <r>
      <t xml:space="preserve">Наименование организации: </t>
    </r>
    <r>
      <rPr>
        <u/>
        <sz val="11"/>
        <color theme="1"/>
        <rFont val="Times New Roman"/>
        <family val="1"/>
        <charset val="204"/>
      </rPr>
      <t>Филиал ПАО "МРСК Юга" - "Калмнерго"</t>
    </r>
  </si>
  <si>
    <r>
      <t xml:space="preserve">ИНН:  </t>
    </r>
    <r>
      <rPr>
        <u/>
        <sz val="11"/>
        <color theme="1"/>
        <rFont val="Times New Roman"/>
        <family val="1"/>
        <charset val="204"/>
      </rPr>
      <t>6164266561</t>
    </r>
  </si>
  <si>
    <r>
      <t xml:space="preserve">КПП:  </t>
    </r>
    <r>
      <rPr>
        <u/>
        <sz val="11"/>
        <color theme="1"/>
        <rFont val="Times New Roman"/>
        <family val="1"/>
        <charset val="204"/>
      </rPr>
      <t>81602001</t>
    </r>
  </si>
  <si>
    <r>
      <t xml:space="preserve">Долгосрочный период регулирования: </t>
    </r>
    <r>
      <rPr>
        <u/>
        <sz val="11"/>
        <color theme="1"/>
        <rFont val="Times New Roman"/>
        <family val="1"/>
        <charset val="204"/>
      </rPr>
      <t>2011- 2017 гг.</t>
    </r>
  </si>
  <si>
    <t>№ п/п</t>
  </si>
  <si>
    <t>Показатель</t>
  </si>
  <si>
    <t>Ед. изм.</t>
  </si>
  <si>
    <t>2015 год</t>
  </si>
  <si>
    <t>статьи БДР факт</t>
  </si>
  <si>
    <t xml:space="preserve">    Примечание ***</t>
  </si>
  <si>
    <t>утверждено</t>
  </si>
  <si>
    <t>факт **</t>
  </si>
  <si>
    <t>I</t>
  </si>
  <si>
    <t xml:space="preserve"> Структура затрат</t>
  </si>
  <si>
    <t>х</t>
  </si>
  <si>
    <t xml:space="preserve">х </t>
  </si>
  <si>
    <t>Необходимая валовая выручка на содержание (далее – НВВ)</t>
  </si>
  <si>
    <t>тыс. руб.</t>
  </si>
  <si>
    <t>Снижение выручки за счет:
- вычета суммы нагрузочных потерь электроэнергии
- недобора выручки по группе "население"</t>
  </si>
  <si>
    <t>1.1.</t>
  </si>
  <si>
    <t>Подконтрольные (операционные) расходы, включенные в НВВ</t>
  </si>
  <si>
    <t>1.1.1.</t>
  </si>
  <si>
    <t>Материальные расходы, всего</t>
  </si>
  <si>
    <r>
      <t> </t>
    </r>
    <r>
      <rPr>
        <sz val="12"/>
        <color theme="1"/>
        <rFont val="Times New Roman"/>
        <family val="1"/>
        <charset val="204"/>
      </rPr>
      <t xml:space="preserve">  </t>
    </r>
  </si>
  <si>
    <t>1.1.1.1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</si>
  <si>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сырье, материалы, запасные части, инструмент, топливо </t>
    </r>
  </si>
  <si>
    <t>Сырье и материалы (75964,063)-расходы на охрану труда (717,454)</t>
  </si>
  <si>
    <t>Выполнение вне плановых восстановительных работ и выполнение предписаний надзорных органов</t>
  </si>
  <si>
    <t>1.1.1.2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</si>
  <si>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ремонт</t>
    </r>
  </si>
  <si>
    <r>
      <t> </t>
    </r>
    <r>
      <rPr>
        <sz val="12"/>
        <rFont val="Times New Roman"/>
        <family val="1"/>
        <charset val="204"/>
      </rPr>
      <t xml:space="preserve">  </t>
    </r>
  </si>
  <si>
    <t>1.1.1.3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</si>
  <si>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</si>
  <si>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Выполнение вне плановых восстановительных работ и выполнением предписаний надзорных органов</t>
  </si>
  <si>
    <t>1.1.1.3.1</t>
  </si>
  <si>
    <t>в том числе на ремонт</t>
  </si>
  <si>
    <t>1.1.2.</t>
  </si>
  <si>
    <t>Фонд оплаты труда</t>
  </si>
  <si>
    <t>Увеличение расходов обусловлено выполнением большей части ремонтной программы хозяйственным способом, а также повышение ММТС, за счет приближения коэффициентов выплат к размерам, установленным ОТС</t>
  </si>
  <si>
    <t>1.1.2.1</t>
  </si>
  <si>
    <t>1.1.3.</t>
  </si>
  <si>
    <t>Прочие операционные расходы (с расшифровкой)</t>
  </si>
  <si>
    <t>РСТ в базовом периоде расходы учтены с учетом оптимизации экономически обоснованных расходов</t>
  </si>
  <si>
    <t>1.1.3.1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</si>
  <si>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</si>
  <si>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t>1.1.3.2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</si>
  <si>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</si>
  <si>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1.1.3.2.1</t>
  </si>
  <si>
    <t>расходы на оплату работ (услуг) непроизводственного характера, выполняемых (оказываемых) по договорам, заключенным с организациями</t>
  </si>
  <si>
    <t>1.1.3.2.1.1</t>
  </si>
  <si>
    <t>Услуги связи</t>
  </si>
  <si>
    <t>услуги связи и передачи данных (4132,520) - интернет-обслуживание (2102,187) - аренда каналов связи (128,759)</t>
  </si>
  <si>
    <t>экономия возникла вследствие перехода на более выгодный тариф оператора связи</t>
  </si>
  <si>
    <t>1.1.3.2.1.2</t>
  </si>
  <si>
    <t xml:space="preserve"> Расходы на охрану и пожарную безопасность</t>
  </si>
  <si>
    <t>Выполнение требований законодательных актов РФ в сфере обеспечения безопасности объектов, перевод охраны собственного персонала на ЧОП</t>
  </si>
  <si>
    <t>1.1.3.2.1.3</t>
  </si>
  <si>
    <t>Коммунальные услуги</t>
  </si>
  <si>
    <t>За счет роста  тарифов обусловленного температурным режимом по газоснабжению</t>
  </si>
  <si>
    <t>1.1.3.2.1.4</t>
  </si>
  <si>
    <t>Расходы на юридические, консультационные и информационные услуги</t>
  </si>
  <si>
    <t>услуги по IT-обслуживанию (14 564,288) + интернет обслуживание (2102,187) + услуги нотариальные (38,932)</t>
  </si>
  <si>
    <t>1.1.3.2.1.5</t>
  </si>
  <si>
    <t>Прочие услуги сторонних организаций</t>
  </si>
  <si>
    <t xml:space="preserve">Оптимизация по программе энергосбережения </t>
  </si>
  <si>
    <t>1.1.3.2.2</t>
  </si>
  <si>
    <t>Плата за нормативы допустимых выбросов и сбросов загрязняющих веществ в окружающую природную среду</t>
  </si>
  <si>
    <t>1.1.3.2.3</t>
  </si>
  <si>
    <t>Расходы на командировки и представительские</t>
  </si>
  <si>
    <t>1.1.3.2.4</t>
  </si>
  <si>
    <t>Расходы на подготовку кадров</t>
  </si>
  <si>
    <t>1.1.3.2.5</t>
  </si>
  <si>
    <t>Расходы на обеспечение нормальных условий труда и мер по технике безопасности</t>
  </si>
  <si>
    <t>затраты по охране труда (208,713) + расходы на охрану труда (717,454)</t>
  </si>
  <si>
    <t>1.1.3.2.6</t>
  </si>
  <si>
    <t>расходы на страхование</t>
  </si>
  <si>
    <t>экономия по расходам на страхование сложилась за счет заключенных договоров, страховые премии по которым оказались ниже запланированных. </t>
  </si>
  <si>
    <t>1.1.3.2.7</t>
  </si>
  <si>
    <t>Другие прочие расходы</t>
  </si>
  <si>
    <t>Расходы на межевание, охранные зоны, оценку, техпаспорта предусмотрены в ТБР без учета необходимости проведения работ по действующему законодательству</t>
  </si>
  <si>
    <t>1.2.</t>
  </si>
  <si>
    <t>Неподконтрольные расходы, включенные в НВВ, всего</t>
  </si>
  <si>
    <t>1.2.1.</t>
  </si>
  <si>
    <t>Оплата услуг ПАО «ФСК ЕЭС»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</si>
  <si>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</si>
  <si>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</si>
  <si>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</si>
  <si>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</si>
  <si>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>Не в полном объеме  оформлены права договора аренды на земельные  участки (не заключены долгосрочные договоры аренды)</t>
  </si>
  <si>
    <t>1.2.4.</t>
  </si>
  <si>
    <t>отчисления на социальные нужды</t>
  </si>
  <si>
    <t>1.2.5.</t>
  </si>
  <si>
    <t>налог на прибыль</t>
  </si>
  <si>
    <t xml:space="preserve"> Исходя из финансовых результатов деятельности Общества за 2015 г. налог на прибыль распределен на филиал в соответствии с Методикой определения финансового результата деятельности РСК ПАО "МРСК Юга" по видам деятельности с учетом распределения выручки, управленческих расходов, прочих доходов и расходов и налога на прибыль исполнительного аппарата, утвержденной приказом ОАО "МРСК Юга от 28.10.2014 г. № 723 и с учетом налога  на прибыль по технологическому присоединению сложился отрицательный. В случае отрицательного финансового результата налог на прибыль принимается равным 0.</t>
  </si>
  <si>
    <t>1.2.6.</t>
  </si>
  <si>
    <t>прочие налоги</t>
  </si>
  <si>
    <t>1.2.7.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</si>
  <si>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</si>
  <si>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</si>
  <si>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 xml:space="preserve">Справочно: «Количество льготных технологических присоединений» </t>
  </si>
  <si>
    <t>ед.</t>
  </si>
  <si>
    <t>1.2.8.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</si>
  <si>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</si>
  <si>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1.3.</t>
  </si>
  <si>
    <t>Возврат инвестированного капитала, всего</t>
  </si>
  <si>
    <t>По факту отражена амортизация</t>
  </si>
  <si>
    <t>1.3.1.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</si>
  <si>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размер средств, направляемых на реализацию инвестиционных программ</t>
    </r>
  </si>
  <si>
    <t>факт освоение ИПР(кап. вложения)</t>
  </si>
  <si>
    <t>1.4.</t>
  </si>
  <si>
    <t>Доход на инвестированный капитал, всего</t>
  </si>
  <si>
    <t>Убыток сложился ввиду снижения выручки, большого отрицательного сглаживания НВВ, а также необходимости обслуживания существенного кредитного портфеля</t>
  </si>
  <si>
    <t>1.4.1.</t>
  </si>
  <si>
    <t>1.5.</t>
  </si>
  <si>
    <t>Изменение необходимой валовой выручки, производимое в целях сглаживания тарифов (+/-)</t>
  </si>
  <si>
    <t>1.6.</t>
  </si>
  <si>
    <t>Корректировки необходимой валовой выручки, учтенные в утвержденных тарифных решениях</t>
  </si>
  <si>
    <t>1.7.</t>
  </si>
  <si>
    <t xml:space="preserve"> Экономия операционных расходов</t>
  </si>
  <si>
    <t>1.8.</t>
  </si>
  <si>
    <t xml:space="preserve"> Экономия от снижения технологических потерь</t>
  </si>
  <si>
    <t>II</t>
  </si>
  <si>
    <t>Справочно: расходы на ремонт, всего (пункт 1.1.1.2 + пункт 1.1.2.1 +  пункт 1.1.1.3.1)</t>
  </si>
  <si>
    <t>III</t>
  </si>
  <si>
    <r>
      <t>Необходимая валовая выручка на оплату технологического расхода (потерь) электроэнергии</t>
    </r>
    <r>
      <rPr>
        <sz val="12"/>
        <color theme="1"/>
        <rFont val="Times New Roman"/>
        <family val="1"/>
        <charset val="204"/>
      </rPr>
      <t xml:space="preserve"> </t>
    </r>
  </si>
  <si>
    <t>Объем технологических потерь</t>
  </si>
  <si>
    <t>МВт·ч</t>
  </si>
  <si>
    <t>Невыполнение планового уровня потерь электроэнергии, в основном связано с ростом коммерческих потерь электроэнергии в распределительной сети филиала и технических потерь (в том числе обусловлены значительной протяжённостью электрических сетей (ЛЭП 35-10 кВ) и недозагруженностью оборудования с избыточной пропускной способностью в малонаселенных районах)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</si>
  <si>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</si>
  <si>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руб./МВтч</t>
  </si>
  <si>
    <t>IV</t>
  </si>
  <si>
    <t>Норма доходности на инвестированный капитал</t>
  </si>
  <si>
    <t>норма доходности на инвестированный капитал,установленная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</si>
  <si>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</si>
  <si>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</si>
  <si>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</si>
  <si>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</si>
  <si>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</si>
  <si>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</si>
  <si>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</si>
  <si>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</si>
  <si>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</si>
  <si>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ВН</t>
    </r>
  </si>
  <si>
    <t>2.2.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</si>
  <si>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СН1</t>
    </r>
  </si>
  <si>
    <t>2.3.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</si>
  <si>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</si>
  <si>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t>2.4.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</si>
  <si>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НН</t>
    </r>
  </si>
  <si>
    <t>Количество условных единиц по линиям электропередач, всего</t>
  </si>
  <si>
    <t>у.е.</t>
  </si>
  <si>
    <t>3.1.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</si>
  <si>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ВН</t>
    </r>
  </si>
  <si>
    <t>3.2.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</si>
  <si>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СН1</t>
    </r>
  </si>
  <si>
    <t>3.3.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</si>
  <si>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</si>
  <si>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t>3.4.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</si>
  <si>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НН</t>
    </r>
  </si>
  <si>
    <t>Количество условных единиц по подстанциям, всего</t>
  </si>
  <si>
    <t>4.1.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</si>
  <si>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ВН</t>
    </r>
  </si>
  <si>
    <t>4.2.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</si>
  <si>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СН1</t>
    </r>
  </si>
  <si>
    <t>4.3.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</si>
  <si>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</si>
  <si>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t>4.4.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</si>
  <si>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НН</t>
    </r>
  </si>
  <si>
    <t>Длина линий электропередач, всего</t>
  </si>
  <si>
    <t>км</t>
  </si>
  <si>
    <t>5.1.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</si>
  <si>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ВН</t>
    </r>
  </si>
  <si>
    <t>5.2.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</si>
  <si>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СН1</t>
    </r>
  </si>
  <si>
    <t>5.3.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</si>
  <si>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</si>
  <si>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t>5.4.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</si>
  <si>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НН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</si>
  <si>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</si>
  <si>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</si>
  <si>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</si>
  <si>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</si>
  <si>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</si>
  <si>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14,92% норматив технологического расхода (потерь) утвержден на 2013г приказом Минэнерго России от 15.02.2013г. №56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</si>
  <si>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</si>
  <si>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</si>
  <si>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</si>
  <si>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</si>
  <si>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</si>
  <si>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</si>
  <si>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Выполнение требований законодательных актов РФ в сфере обеспечения безопасности объектов, затраты на проведение специальной оценки условий труда  (периодичность 1 раз в 5 лет)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</si>
</sst>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_ ;\-#,##0\ "/>
    <numFmt numFmtId="167" formatCode="_-* #,##0_р_._-;\-* #,##0_р_._-;_-* &quot;-&quot;??_р_._-;_-@_-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3" fontId="0" fillId="2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43" fontId="9" fillId="2" borderId="1" xfId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43" fontId="1" fillId="2" borderId="1" xfId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43" fontId="9" fillId="2" borderId="7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43" fontId="9" fillId="2" borderId="3" xfId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0" fontId="2" fillId="2" borderId="1" xfId="2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topLeftCell="B1" zoomScale="90" zoomScaleNormal="70" zoomScaleSheetLayoutView="90" workbookViewId="0">
      <selection activeCell="B8" sqref="B8"/>
    </sheetView>
  </sheetViews>
  <sheetFormatPr defaultRowHeight="15" x14ac:dyDescent="0.25"/>
  <cols>
    <col min="1" max="1" width="10.85546875" style="1" bestFit="1" customWidth="1"/>
    <col min="2" max="2" width="64.7109375" style="1" customWidth="1"/>
    <col min="3" max="3" width="14.140625" style="1" customWidth="1"/>
    <col min="4" max="4" width="23.140625" style="2" customWidth="1"/>
    <col min="5" max="5" width="19.85546875" style="2" customWidth="1"/>
    <col min="6" max="6" width="40.28515625" style="1" hidden="1" customWidth="1"/>
    <col min="7" max="7" width="73.7109375" style="1" customWidth="1"/>
    <col min="8" max="8" width="16" style="1" customWidth="1"/>
    <col min="9" max="9" width="15.5703125" style="1" customWidth="1"/>
    <col min="10" max="10" width="10.7109375" style="1" bestFit="1" customWidth="1"/>
    <col min="11" max="16384" width="9.140625" style="1"/>
  </cols>
  <sheetData>
    <row r="1" spans="1:10" x14ac:dyDescent="0.25">
      <c r="G1" s="3" t="s">
        <v>0</v>
      </c>
    </row>
    <row r="2" spans="1:10" x14ac:dyDescent="0.25">
      <c r="E2" s="4" t="s">
        <v>1</v>
      </c>
      <c r="F2" s="4"/>
      <c r="G2" s="4"/>
    </row>
    <row r="3" spans="1:10" x14ac:dyDescent="0.25">
      <c r="E3" s="5" t="s">
        <v>2</v>
      </c>
      <c r="F3" s="5"/>
      <c r="G3" s="5"/>
    </row>
    <row r="4" spans="1:10" x14ac:dyDescent="0.25">
      <c r="D4" s="6"/>
    </row>
    <row r="5" spans="1:10" ht="51" customHeight="1" x14ac:dyDescent="0.25">
      <c r="B5" s="7" t="s">
        <v>3</v>
      </c>
      <c r="C5" s="7"/>
      <c r="D5" s="7"/>
      <c r="E5" s="7"/>
      <c r="F5" s="7"/>
      <c r="G5" s="7"/>
      <c r="H5" s="8"/>
    </row>
    <row r="6" spans="1:10" ht="18.75" hidden="1" x14ac:dyDescent="0.25">
      <c r="H6" s="8"/>
    </row>
    <row r="7" spans="1:10" ht="18.75" x14ac:dyDescent="0.25">
      <c r="B7" s="9" t="s">
        <v>4</v>
      </c>
      <c r="H7" s="8"/>
    </row>
    <row r="8" spans="1:10" ht="18.75" x14ac:dyDescent="0.25">
      <c r="B8" s="9" t="s">
        <v>5</v>
      </c>
      <c r="H8" s="8"/>
    </row>
    <row r="9" spans="1:10" ht="18.75" x14ac:dyDescent="0.25">
      <c r="B9" s="9" t="s">
        <v>6</v>
      </c>
      <c r="D9" s="10"/>
      <c r="E9" s="10"/>
      <c r="H9" s="8"/>
    </row>
    <row r="10" spans="1:10" ht="18.75" x14ac:dyDescent="0.25">
      <c r="B10" s="9" t="s">
        <v>7</v>
      </c>
      <c r="D10" s="11"/>
      <c r="E10" s="11"/>
      <c r="H10" s="8"/>
    </row>
    <row r="11" spans="1:10" ht="18.75" hidden="1" x14ac:dyDescent="0.25">
      <c r="D11" s="12"/>
      <c r="E11" s="12"/>
      <c r="F11" s="13"/>
      <c r="G11" s="14"/>
      <c r="H11" s="15"/>
    </row>
    <row r="12" spans="1:10" ht="18.75" x14ac:dyDescent="0.25">
      <c r="A12" s="16" t="s">
        <v>8</v>
      </c>
      <c r="B12" s="17" t="s">
        <v>9</v>
      </c>
      <c r="C12" s="16" t="s">
        <v>10</v>
      </c>
      <c r="D12" s="18" t="s">
        <v>11</v>
      </c>
      <c r="E12" s="18"/>
      <c r="F12" s="19" t="s">
        <v>12</v>
      </c>
      <c r="G12" s="20" t="s">
        <v>13</v>
      </c>
      <c r="H12" s="21"/>
      <c r="I12" s="22"/>
    </row>
    <row r="13" spans="1:10" ht="18.75" x14ac:dyDescent="0.25">
      <c r="A13" s="16"/>
      <c r="B13" s="17"/>
      <c r="C13" s="16"/>
      <c r="D13" s="23" t="s">
        <v>14</v>
      </c>
      <c r="E13" s="24" t="s">
        <v>15</v>
      </c>
      <c r="F13" s="25"/>
      <c r="G13" s="26"/>
      <c r="H13" s="21"/>
      <c r="I13" s="22"/>
    </row>
    <row r="14" spans="1:10" ht="18.75" x14ac:dyDescent="0.25">
      <c r="A14" s="19" t="s">
        <v>16</v>
      </c>
      <c r="B14" s="27" t="s">
        <v>17</v>
      </c>
      <c r="C14" s="19" t="s">
        <v>18</v>
      </c>
      <c r="D14" s="23" t="s">
        <v>18</v>
      </c>
      <c r="E14" s="24" t="s">
        <v>18</v>
      </c>
      <c r="F14" s="25"/>
      <c r="G14" s="28" t="s">
        <v>19</v>
      </c>
      <c r="H14" s="21"/>
      <c r="I14" s="22"/>
    </row>
    <row r="15" spans="1:10" ht="51.75" customHeight="1" x14ac:dyDescent="0.25">
      <c r="A15" s="19">
        <v>1</v>
      </c>
      <c r="B15" s="27" t="s">
        <v>20</v>
      </c>
      <c r="C15" s="19" t="s">
        <v>21</v>
      </c>
      <c r="D15" s="30">
        <f>D16+D39+D49+D51+D53+D54+D55+D56</f>
        <v>726270.60785488121</v>
      </c>
      <c r="E15" s="30">
        <v>652530.49942999997</v>
      </c>
      <c r="F15" s="31"/>
      <c r="G15" s="32" t="s">
        <v>22</v>
      </c>
      <c r="H15" s="22"/>
      <c r="I15" s="22"/>
    </row>
    <row r="16" spans="1:10" x14ac:dyDescent="0.25">
      <c r="A16" s="34" t="s">
        <v>23</v>
      </c>
      <c r="B16" s="27" t="s">
        <v>24</v>
      </c>
      <c r="C16" s="19" t="s">
        <v>21</v>
      </c>
      <c r="D16" s="35">
        <f>D17+D22+D24</f>
        <v>454715.96334516339</v>
      </c>
      <c r="E16" s="35">
        <f>E17+E22+E24</f>
        <v>660723.72258000006</v>
      </c>
      <c r="F16" s="36"/>
      <c r="G16" s="37"/>
      <c r="H16" s="38"/>
      <c r="I16" s="38"/>
      <c r="J16" s="38"/>
    </row>
    <row r="17" spans="1:10" ht="15.75" x14ac:dyDescent="0.25">
      <c r="A17" s="39" t="s">
        <v>25</v>
      </c>
      <c r="B17" s="27" t="s">
        <v>26</v>
      </c>
      <c r="C17" s="19" t="s">
        <v>21</v>
      </c>
      <c r="D17" s="35">
        <f>D18+D20</f>
        <v>65040.366994377182</v>
      </c>
      <c r="E17" s="35">
        <f>E18+E20</f>
        <v>85305.129000000001</v>
      </c>
      <c r="F17" s="40"/>
      <c r="G17" s="41" t="s">
        <v>27</v>
      </c>
      <c r="H17" s="38"/>
      <c r="I17" s="42"/>
      <c r="J17" s="38"/>
    </row>
    <row r="18" spans="1:10" ht="74.25" customHeight="1" x14ac:dyDescent="0.25">
      <c r="A18" s="19" t="s">
        <v>28</v>
      </c>
      <c r="B18" s="27" t="s">
        <v>29</v>
      </c>
      <c r="C18" s="19" t="s">
        <v>21</v>
      </c>
      <c r="D18" s="35">
        <v>59360.801331535935</v>
      </c>
      <c r="E18" s="35">
        <v>77877.217000000004</v>
      </c>
      <c r="F18" s="43" t="s">
        <v>30</v>
      </c>
      <c r="G18" s="44" t="s">
        <v>31</v>
      </c>
      <c r="H18" s="38"/>
      <c r="I18" s="38"/>
      <c r="J18" s="38"/>
    </row>
    <row r="19" spans="1:10" ht="18.75" x14ac:dyDescent="0.25">
      <c r="A19" s="23" t="s">
        <v>32</v>
      </c>
      <c r="B19" s="27" t="s">
        <v>33</v>
      </c>
      <c r="C19" s="19" t="s">
        <v>21</v>
      </c>
      <c r="D19" s="35">
        <v>25890.489421501774</v>
      </c>
      <c r="E19" s="35">
        <v>34144.699000000001</v>
      </c>
      <c r="F19" s="45"/>
      <c r="G19" s="46" t="s">
        <v>34</v>
      </c>
      <c r="H19" s="38"/>
      <c r="I19" s="22"/>
      <c r="J19" s="38"/>
    </row>
    <row r="20" spans="1:10" ht="48.75" customHeight="1" x14ac:dyDescent="0.25">
      <c r="A20" s="19" t="s">
        <v>35</v>
      </c>
      <c r="B20" s="27" t="s">
        <v>36</v>
      </c>
      <c r="C20" s="19" t="s">
        <v>21</v>
      </c>
      <c r="D20" s="35">
        <v>5679.5656628412462</v>
      </c>
      <c r="E20" s="35">
        <v>7427.9119999999994</v>
      </c>
      <c r="F20" s="47"/>
      <c r="G20" s="44" t="s">
        <v>37</v>
      </c>
      <c r="H20" s="38"/>
      <c r="I20" s="38"/>
      <c r="J20" s="38"/>
    </row>
    <row r="21" spans="1:10" ht="15" customHeight="1" x14ac:dyDescent="0.25">
      <c r="A21" s="19" t="s">
        <v>38</v>
      </c>
      <c r="B21" s="27" t="s">
        <v>39</v>
      </c>
      <c r="C21" s="19" t="s">
        <v>21</v>
      </c>
      <c r="D21" s="35">
        <v>1089.8907609437583</v>
      </c>
      <c r="E21" s="35">
        <v>3925.8519999999999</v>
      </c>
      <c r="F21" s="45"/>
      <c r="G21" s="46" t="s">
        <v>34</v>
      </c>
      <c r="H21" s="38"/>
      <c r="I21" s="22"/>
      <c r="J21" s="38"/>
    </row>
    <row r="22" spans="1:10" ht="45" x14ac:dyDescent="0.25">
      <c r="A22" s="39" t="s">
        <v>40</v>
      </c>
      <c r="B22" s="27" t="s">
        <v>41</v>
      </c>
      <c r="C22" s="19" t="s">
        <v>21</v>
      </c>
      <c r="D22" s="35">
        <v>305884.1798782355</v>
      </c>
      <c r="E22" s="35">
        <v>386898.84600000008</v>
      </c>
      <c r="F22" s="48"/>
      <c r="G22" s="49" t="s">
        <v>42</v>
      </c>
      <c r="H22" s="38"/>
      <c r="I22" s="38"/>
      <c r="J22" s="38"/>
    </row>
    <row r="23" spans="1:10" ht="15.75" x14ac:dyDescent="0.25">
      <c r="A23" s="19" t="s">
        <v>43</v>
      </c>
      <c r="B23" s="27" t="s">
        <v>39</v>
      </c>
      <c r="C23" s="19" t="s">
        <v>21</v>
      </c>
      <c r="D23" s="35">
        <v>14163.338990631612</v>
      </c>
      <c r="E23" s="50">
        <v>14513.716</v>
      </c>
      <c r="F23" s="48"/>
      <c r="G23" s="41" t="s">
        <v>27</v>
      </c>
      <c r="H23" s="38"/>
      <c r="I23" s="38"/>
      <c r="J23" s="38"/>
    </row>
    <row r="24" spans="1:10" ht="30" x14ac:dyDescent="0.25">
      <c r="A24" s="39" t="s">
        <v>44</v>
      </c>
      <c r="B24" s="27" t="s">
        <v>45</v>
      </c>
      <c r="C24" s="19" t="s">
        <v>21</v>
      </c>
      <c r="D24" s="35">
        <f>SUM(D25:D26)</f>
        <v>83791.416472550685</v>
      </c>
      <c r="E24" s="35">
        <f>SUM(E25:E26)</f>
        <v>188519.74758000002</v>
      </c>
      <c r="F24" s="48"/>
      <c r="G24" s="49" t="s">
        <v>46</v>
      </c>
      <c r="H24" s="38"/>
      <c r="I24" s="38"/>
      <c r="J24" s="38"/>
    </row>
    <row r="25" spans="1:10" ht="18.75" x14ac:dyDescent="0.25">
      <c r="A25" s="19" t="s">
        <v>47</v>
      </c>
      <c r="B25" s="27" t="s">
        <v>48</v>
      </c>
      <c r="C25" s="19" t="s">
        <v>21</v>
      </c>
      <c r="D25" s="35"/>
      <c r="E25" s="35"/>
      <c r="F25" s="48"/>
      <c r="G25" s="41" t="s">
        <v>27</v>
      </c>
      <c r="H25" s="38"/>
      <c r="I25" s="22"/>
      <c r="J25" s="38"/>
    </row>
    <row r="26" spans="1:10" ht="30" x14ac:dyDescent="0.25">
      <c r="A26" s="19" t="s">
        <v>49</v>
      </c>
      <c r="B26" s="27" t="s">
        <v>50</v>
      </c>
      <c r="C26" s="19" t="s">
        <v>21</v>
      </c>
      <c r="D26" s="35">
        <f>SUM(D27,D33:D38)</f>
        <v>83791.416472550685</v>
      </c>
      <c r="E26" s="35">
        <f>SUM(E27,E33:E38)</f>
        <v>188519.74758000002</v>
      </c>
      <c r="F26" s="48"/>
      <c r="G26" s="49" t="s">
        <v>46</v>
      </c>
      <c r="H26" s="38"/>
      <c r="I26" s="38"/>
      <c r="J26" s="38"/>
    </row>
    <row r="27" spans="1:10" ht="45" x14ac:dyDescent="0.25">
      <c r="A27" s="19" t="s">
        <v>51</v>
      </c>
      <c r="B27" s="27" t="s">
        <v>52</v>
      </c>
      <c r="C27" s="19" t="s">
        <v>21</v>
      </c>
      <c r="D27" s="35">
        <f>SUM(D28:D32)</f>
        <v>33362.238588754262</v>
      </c>
      <c r="E27" s="35">
        <f>SUM(E28:E32)</f>
        <v>36005.364000000001</v>
      </c>
      <c r="F27" s="51"/>
      <c r="G27" s="49" t="s">
        <v>46</v>
      </c>
      <c r="H27" s="38"/>
      <c r="I27" s="52"/>
      <c r="J27" s="38"/>
    </row>
    <row r="28" spans="1:10" ht="30" customHeight="1" x14ac:dyDescent="0.25">
      <c r="A28" s="19" t="s">
        <v>53</v>
      </c>
      <c r="B28" s="27" t="s">
        <v>54</v>
      </c>
      <c r="C28" s="19" t="s">
        <v>21</v>
      </c>
      <c r="D28" s="35">
        <v>3166.0629644203968</v>
      </c>
      <c r="E28" s="53">
        <v>2650.7079999999996</v>
      </c>
      <c r="F28" s="54" t="s">
        <v>55</v>
      </c>
      <c r="G28" s="49" t="s">
        <v>56</v>
      </c>
      <c r="I28" s="38"/>
      <c r="J28" s="38"/>
    </row>
    <row r="29" spans="1:10" ht="30" x14ac:dyDescent="0.25">
      <c r="A29" s="19" t="s">
        <v>57</v>
      </c>
      <c r="B29" s="27" t="s">
        <v>58</v>
      </c>
      <c r="C29" s="19" t="s">
        <v>21</v>
      </c>
      <c r="D29" s="35">
        <v>3259.6954289342038</v>
      </c>
      <c r="E29" s="35">
        <v>8100.6100000000006</v>
      </c>
      <c r="F29" s="51"/>
      <c r="G29" s="49" t="s">
        <v>59</v>
      </c>
      <c r="H29" s="38"/>
      <c r="I29" s="38"/>
      <c r="J29" s="38"/>
    </row>
    <row r="30" spans="1:10" ht="30" x14ac:dyDescent="0.25">
      <c r="A30" s="19" t="s">
        <v>60</v>
      </c>
      <c r="B30" s="33" t="s">
        <v>61</v>
      </c>
      <c r="C30" s="19" t="s">
        <v>21</v>
      </c>
      <c r="D30" s="35">
        <v>1748.6233653549311</v>
      </c>
      <c r="E30" s="53">
        <v>2261.15</v>
      </c>
      <c r="F30" s="51"/>
      <c r="G30" s="49" t="s">
        <v>62</v>
      </c>
      <c r="H30" s="38"/>
      <c r="I30" s="22"/>
      <c r="J30" s="38"/>
    </row>
    <row r="31" spans="1:10" ht="31.5" customHeight="1" x14ac:dyDescent="0.25">
      <c r="A31" s="55" t="s">
        <v>63</v>
      </c>
      <c r="B31" s="56" t="s">
        <v>64</v>
      </c>
      <c r="C31" s="19" t="s">
        <v>21</v>
      </c>
      <c r="D31" s="35">
        <v>10634.758830044728</v>
      </c>
      <c r="E31" s="53">
        <f>12289.659+53.865</f>
        <v>12343.523999999999</v>
      </c>
      <c r="F31" s="54" t="s">
        <v>65</v>
      </c>
      <c r="G31" s="49" t="s">
        <v>46</v>
      </c>
      <c r="H31" s="38"/>
      <c r="I31" s="38"/>
      <c r="J31" s="38"/>
    </row>
    <row r="32" spans="1:10" x14ac:dyDescent="0.25">
      <c r="A32" s="19" t="s">
        <v>66</v>
      </c>
      <c r="B32" s="57" t="s">
        <v>67</v>
      </c>
      <c r="C32" s="19" t="s">
        <v>21</v>
      </c>
      <c r="D32" s="35">
        <f>10009.63+13.606+366.246+112.255+4051.361</f>
        <v>14553.097999999998</v>
      </c>
      <c r="E32" s="35">
        <f>9469.522+62.192+16.57+59.183+3.367+0.682+1004.718+33.138</f>
        <v>10649.372000000003</v>
      </c>
      <c r="F32" s="51"/>
      <c r="G32" s="49" t="s">
        <v>68</v>
      </c>
      <c r="H32" s="38"/>
      <c r="I32" s="22"/>
      <c r="J32" s="38"/>
    </row>
    <row r="33" spans="1:10" ht="30" x14ac:dyDescent="0.25">
      <c r="A33" s="19" t="s">
        <v>69</v>
      </c>
      <c r="B33" s="27" t="s">
        <v>70</v>
      </c>
      <c r="C33" s="19" t="s">
        <v>21</v>
      </c>
      <c r="D33" s="35">
        <v>264.42182564019816</v>
      </c>
      <c r="E33" s="35">
        <v>495.59399999999999</v>
      </c>
      <c r="F33" s="51"/>
      <c r="G33" s="41"/>
      <c r="H33" s="38"/>
      <c r="I33" s="22"/>
      <c r="J33" s="38"/>
    </row>
    <row r="34" spans="1:10" x14ac:dyDescent="0.25">
      <c r="A34" s="19" t="s">
        <v>71</v>
      </c>
      <c r="B34" s="27" t="s">
        <v>72</v>
      </c>
      <c r="C34" s="19" t="s">
        <v>21</v>
      </c>
      <c r="D34" s="35">
        <v>5104.5515976741272</v>
      </c>
      <c r="E34" s="35">
        <v>4359.4710000000005</v>
      </c>
      <c r="F34" s="51"/>
      <c r="G34" s="41"/>
      <c r="H34" s="38"/>
      <c r="I34" s="38"/>
      <c r="J34" s="38"/>
    </row>
    <row r="35" spans="1:10" ht="27" customHeight="1" x14ac:dyDescent="0.25">
      <c r="A35" s="19" t="s">
        <v>73</v>
      </c>
      <c r="B35" s="27" t="s">
        <v>74</v>
      </c>
      <c r="C35" s="19" t="s">
        <v>21</v>
      </c>
      <c r="D35" s="35">
        <v>822.86326349785725</v>
      </c>
      <c r="E35" s="35">
        <v>4008.4970000000003</v>
      </c>
      <c r="F35" s="51"/>
      <c r="G35" s="49" t="s">
        <v>46</v>
      </c>
      <c r="H35" s="38"/>
      <c r="I35" s="38"/>
      <c r="J35" s="38"/>
    </row>
    <row r="36" spans="1:10" ht="48" customHeight="1" x14ac:dyDescent="0.25">
      <c r="A36" s="19" t="s">
        <v>75</v>
      </c>
      <c r="B36" s="27" t="s">
        <v>76</v>
      </c>
      <c r="C36" s="19" t="s">
        <v>21</v>
      </c>
      <c r="D36" s="35">
        <v>1183.8261361382124</v>
      </c>
      <c r="E36" s="53">
        <v>2785.047</v>
      </c>
      <c r="F36" s="54" t="s">
        <v>77</v>
      </c>
      <c r="G36" s="92" t="s">
        <v>194</v>
      </c>
      <c r="H36" s="38"/>
      <c r="I36" s="22"/>
      <c r="J36" s="38"/>
    </row>
    <row r="37" spans="1:10" ht="30" x14ac:dyDescent="0.25">
      <c r="A37" s="19" t="s">
        <v>78</v>
      </c>
      <c r="B37" s="27" t="s">
        <v>79</v>
      </c>
      <c r="C37" s="19" t="s">
        <v>21</v>
      </c>
      <c r="D37" s="35">
        <v>11002.565990846031</v>
      </c>
      <c r="E37" s="35">
        <v>8507.732</v>
      </c>
      <c r="F37" s="48"/>
      <c r="G37" s="49" t="s">
        <v>80</v>
      </c>
      <c r="H37" s="38"/>
      <c r="I37" s="22"/>
      <c r="J37" s="38"/>
    </row>
    <row r="38" spans="1:10" ht="45" x14ac:dyDescent="0.25">
      <c r="A38" s="19" t="s">
        <v>81</v>
      </c>
      <c r="B38" s="33" t="s">
        <v>82</v>
      </c>
      <c r="C38" s="19" t="s">
        <v>21</v>
      </c>
      <c r="D38" s="35">
        <f>1700.82854+27574.97133+4788.1944-264.42183-1748.62337</f>
        <v>32050.949069999995</v>
      </c>
      <c r="E38" s="35">
        <f>416.383+111531.95358+23166.45-495.594-2261.15</f>
        <v>132358.04258000001</v>
      </c>
      <c r="F38" s="48"/>
      <c r="G38" s="49" t="s">
        <v>83</v>
      </c>
      <c r="H38" s="38"/>
      <c r="I38" s="22"/>
      <c r="J38" s="38"/>
    </row>
    <row r="39" spans="1:10" x14ac:dyDescent="0.25">
      <c r="A39" s="34" t="s">
        <v>84</v>
      </c>
      <c r="B39" s="27" t="s">
        <v>85</v>
      </c>
      <c r="C39" s="19" t="s">
        <v>21</v>
      </c>
      <c r="D39" s="35">
        <f>SUM(D40:D46)</f>
        <v>275476.40882770537</v>
      </c>
      <c r="E39" s="35">
        <f>SUM(E40:E46)+393475.68-(1059.8889+4602.3678)+1907.13092</f>
        <v>661869.80012046429</v>
      </c>
      <c r="F39" s="48"/>
      <c r="G39" s="58"/>
      <c r="H39" s="38"/>
      <c r="I39" s="22"/>
      <c r="J39" s="38"/>
    </row>
    <row r="40" spans="1:10" ht="14.25" customHeight="1" x14ac:dyDescent="0.25">
      <c r="A40" s="39" t="s">
        <v>86</v>
      </c>
      <c r="B40" s="27" t="s">
        <v>87</v>
      </c>
      <c r="C40" s="19" t="s">
        <v>21</v>
      </c>
      <c r="D40" s="35">
        <v>142098.16354559999</v>
      </c>
      <c r="E40" s="35">
        <v>127752.80900000001</v>
      </c>
      <c r="F40" s="48"/>
      <c r="G40" s="41" t="s">
        <v>27</v>
      </c>
      <c r="H40" s="38"/>
      <c r="I40" s="22"/>
      <c r="J40" s="38"/>
    </row>
    <row r="41" spans="1:10" ht="27" customHeight="1" x14ac:dyDescent="0.25">
      <c r="A41" s="39" t="s">
        <v>88</v>
      </c>
      <c r="B41" s="27" t="s">
        <v>89</v>
      </c>
      <c r="C41" s="19" t="s">
        <v>21</v>
      </c>
      <c r="D41" s="59"/>
      <c r="E41" s="59"/>
      <c r="F41" s="60"/>
      <c r="G41" s="61"/>
      <c r="H41" s="38"/>
      <c r="I41" s="22"/>
    </row>
    <row r="42" spans="1:10" ht="30" x14ac:dyDescent="0.25">
      <c r="A42" s="39" t="s">
        <v>90</v>
      </c>
      <c r="B42" s="27" t="s">
        <v>91</v>
      </c>
      <c r="C42" s="19" t="s">
        <v>21</v>
      </c>
      <c r="D42" s="35">
        <v>10693.536000000002</v>
      </c>
      <c r="E42" s="35">
        <v>935.11599999999999</v>
      </c>
      <c r="F42" s="48"/>
      <c r="G42" s="62" t="s">
        <v>92</v>
      </c>
      <c r="H42" s="38"/>
      <c r="I42" s="22"/>
    </row>
    <row r="43" spans="1:10" ht="15.75" x14ac:dyDescent="0.25">
      <c r="A43" s="39" t="s">
        <v>93</v>
      </c>
      <c r="B43" s="27" t="s">
        <v>94</v>
      </c>
      <c r="C43" s="19" t="s">
        <v>21</v>
      </c>
      <c r="D43" s="35">
        <v>92988.790618583371</v>
      </c>
      <c r="E43" s="35">
        <v>116005.64</v>
      </c>
      <c r="F43" s="48"/>
      <c r="G43" s="41" t="s">
        <v>27</v>
      </c>
      <c r="H43" s="38"/>
      <c r="I43" s="22"/>
    </row>
    <row r="44" spans="1:10" ht="135" x14ac:dyDescent="0.25">
      <c r="A44" s="39" t="s">
        <v>95</v>
      </c>
      <c r="B44" s="27" t="s">
        <v>96</v>
      </c>
      <c r="C44" s="19" t="s">
        <v>21</v>
      </c>
      <c r="D44" s="63">
        <v>0</v>
      </c>
      <c r="E44" s="63">
        <v>0</v>
      </c>
      <c r="F44" s="48"/>
      <c r="G44" s="49" t="s">
        <v>97</v>
      </c>
      <c r="H44" s="38"/>
      <c r="I44" s="22"/>
    </row>
    <row r="45" spans="1:10" ht="15.75" x14ac:dyDescent="0.25">
      <c r="A45" s="39" t="s">
        <v>98</v>
      </c>
      <c r="B45" s="27" t="s">
        <v>99</v>
      </c>
      <c r="C45" s="19" t="s">
        <v>21</v>
      </c>
      <c r="D45" s="35">
        <v>21363.666663521999</v>
      </c>
      <c r="E45" s="35">
        <v>20522.675999999999</v>
      </c>
      <c r="F45" s="48"/>
      <c r="G45" s="41" t="s">
        <v>27</v>
      </c>
      <c r="H45" s="38"/>
      <c r="I45" s="22"/>
    </row>
    <row r="46" spans="1:10" ht="45" x14ac:dyDescent="0.25">
      <c r="A46" s="39" t="s">
        <v>100</v>
      </c>
      <c r="B46" s="27" t="s">
        <v>101</v>
      </c>
      <c r="C46" s="19" t="s">
        <v>21</v>
      </c>
      <c r="D46" s="35">
        <v>8332.2520000000004</v>
      </c>
      <c r="E46" s="35">
        <v>6933.0049004643179</v>
      </c>
      <c r="F46" s="48"/>
      <c r="G46" s="64"/>
      <c r="H46" s="38"/>
      <c r="I46" s="22"/>
    </row>
    <row r="47" spans="1:10" ht="20.25" customHeight="1" x14ac:dyDescent="0.25">
      <c r="A47" s="19" t="s">
        <v>102</v>
      </c>
      <c r="B47" s="27" t="s">
        <v>103</v>
      </c>
      <c r="C47" s="19" t="s">
        <v>104</v>
      </c>
      <c r="D47" s="35">
        <v>276</v>
      </c>
      <c r="E47" s="35">
        <v>235</v>
      </c>
      <c r="F47" s="48"/>
      <c r="G47" s="61"/>
      <c r="H47" s="38"/>
      <c r="I47" s="22"/>
    </row>
    <row r="48" spans="1:10" ht="90" x14ac:dyDescent="0.25">
      <c r="A48" s="39" t="s">
        <v>105</v>
      </c>
      <c r="B48" s="27" t="s">
        <v>106</v>
      </c>
      <c r="C48" s="19" t="s">
        <v>21</v>
      </c>
      <c r="D48" s="35"/>
      <c r="E48" s="35"/>
      <c r="F48" s="48"/>
      <c r="G48" s="41" t="s">
        <v>27</v>
      </c>
      <c r="H48" s="38"/>
      <c r="I48" s="22"/>
    </row>
    <row r="49" spans="1:9" ht="15.75" customHeight="1" x14ac:dyDescent="0.25">
      <c r="A49" s="34" t="s">
        <v>107</v>
      </c>
      <c r="B49" s="27" t="s">
        <v>108</v>
      </c>
      <c r="C49" s="19" t="s">
        <v>21</v>
      </c>
      <c r="D49" s="35">
        <v>107555.3445714257</v>
      </c>
      <c r="E49" s="66">
        <v>147811.74900000001</v>
      </c>
      <c r="F49" s="47"/>
      <c r="G49" s="67" t="s">
        <v>109</v>
      </c>
      <c r="H49" s="38"/>
      <c r="I49" s="22"/>
    </row>
    <row r="50" spans="1:9" ht="28.5" customHeight="1" x14ac:dyDescent="0.25">
      <c r="A50" s="39" t="s">
        <v>110</v>
      </c>
      <c r="B50" s="27" t="s">
        <v>111</v>
      </c>
      <c r="C50" s="19" t="s">
        <v>21</v>
      </c>
      <c r="D50" s="53">
        <v>28563.360000000001</v>
      </c>
      <c r="E50" s="66">
        <v>29470.9</v>
      </c>
      <c r="F50" s="68" t="s">
        <v>112</v>
      </c>
      <c r="G50" s="69" t="s">
        <v>112</v>
      </c>
      <c r="H50" s="38"/>
      <c r="I50" s="22"/>
    </row>
    <row r="51" spans="1:9" ht="17.25" customHeight="1" x14ac:dyDescent="0.25">
      <c r="A51" s="34" t="s">
        <v>113</v>
      </c>
      <c r="B51" s="27" t="s">
        <v>114</v>
      </c>
      <c r="C51" s="19" t="s">
        <v>21</v>
      </c>
      <c r="D51" s="35">
        <v>140981.01154295047</v>
      </c>
      <c r="E51" s="70">
        <f>E15-E16-E39-E49</f>
        <v>-817874.77227046434</v>
      </c>
      <c r="F51" s="71"/>
      <c r="G51" s="89" t="s">
        <v>115</v>
      </c>
      <c r="H51" s="38"/>
      <c r="I51" s="22"/>
    </row>
    <row r="52" spans="1:9" ht="27.75" customHeight="1" x14ac:dyDescent="0.25">
      <c r="A52" s="39" t="s">
        <v>116</v>
      </c>
      <c r="B52" s="27" t="s">
        <v>111</v>
      </c>
      <c r="C52" s="19" t="s">
        <v>21</v>
      </c>
      <c r="D52" s="35"/>
      <c r="E52" s="72"/>
      <c r="F52" s="45"/>
      <c r="G52" s="90"/>
      <c r="H52" s="73"/>
      <c r="I52" s="22"/>
    </row>
    <row r="53" spans="1:9" ht="30" x14ac:dyDescent="0.25">
      <c r="A53" s="34" t="s">
        <v>117</v>
      </c>
      <c r="B53" s="27" t="s">
        <v>118</v>
      </c>
      <c r="C53" s="19" t="s">
        <v>21</v>
      </c>
      <c r="D53" s="35">
        <v>-360712.81062026002</v>
      </c>
      <c r="E53" s="72"/>
      <c r="F53" s="48"/>
      <c r="G53" s="90"/>
      <c r="H53" s="38"/>
      <c r="I53" s="22"/>
    </row>
    <row r="54" spans="1:9" ht="27.75" customHeight="1" x14ac:dyDescent="0.25">
      <c r="A54" s="34" t="s">
        <v>119</v>
      </c>
      <c r="B54" s="27" t="s">
        <v>120</v>
      </c>
      <c r="C54" s="19" t="s">
        <v>21</v>
      </c>
      <c r="D54" s="35">
        <v>108254.69018789624</v>
      </c>
      <c r="E54" s="72"/>
      <c r="F54" s="40"/>
      <c r="G54" s="90"/>
      <c r="H54" s="38"/>
      <c r="I54" s="22"/>
    </row>
    <row r="55" spans="1:9" ht="14.25" customHeight="1" x14ac:dyDescent="0.25">
      <c r="A55" s="34" t="s">
        <v>121</v>
      </c>
      <c r="B55" s="27" t="s">
        <v>122</v>
      </c>
      <c r="C55" s="19" t="s">
        <v>21</v>
      </c>
      <c r="D55" s="35"/>
      <c r="E55" s="72"/>
      <c r="F55" s="40"/>
      <c r="G55" s="90"/>
      <c r="H55" s="38"/>
      <c r="I55" s="22"/>
    </row>
    <row r="56" spans="1:9" ht="16.5" customHeight="1" x14ac:dyDescent="0.25">
      <c r="A56" s="34" t="s">
        <v>123</v>
      </c>
      <c r="B56" s="27" t="s">
        <v>124</v>
      </c>
      <c r="C56" s="19" t="s">
        <v>21</v>
      </c>
      <c r="D56" s="35"/>
      <c r="E56" s="74"/>
      <c r="F56" s="40"/>
      <c r="G56" s="91"/>
      <c r="H56" s="38"/>
      <c r="I56" s="22"/>
    </row>
    <row r="57" spans="1:9" ht="30" x14ac:dyDescent="0.25">
      <c r="A57" s="19" t="s">
        <v>125</v>
      </c>
      <c r="B57" s="27" t="s">
        <v>126</v>
      </c>
      <c r="C57" s="19" t="s">
        <v>21</v>
      </c>
      <c r="D57" s="35">
        <f>D19+D21+D23</f>
        <v>41143.719173077145</v>
      </c>
      <c r="E57" s="35">
        <f>E19+E21+E23</f>
        <v>52584.267</v>
      </c>
      <c r="F57" s="48"/>
      <c r="G57" s="41" t="s">
        <v>27</v>
      </c>
      <c r="H57" s="38"/>
      <c r="I57" s="22"/>
    </row>
    <row r="58" spans="1:9" ht="30" x14ac:dyDescent="0.25">
      <c r="A58" s="19" t="s">
        <v>127</v>
      </c>
      <c r="B58" s="27" t="s">
        <v>128</v>
      </c>
      <c r="C58" s="19" t="s">
        <v>21</v>
      </c>
      <c r="D58" s="30">
        <v>148501.31049527138</v>
      </c>
      <c r="E58" s="30">
        <v>158231.38199999998</v>
      </c>
      <c r="F58" s="75"/>
      <c r="G58" s="41" t="s">
        <v>27</v>
      </c>
      <c r="H58" s="38"/>
      <c r="I58" s="22"/>
    </row>
    <row r="59" spans="1:9" ht="84.75" customHeight="1" x14ac:dyDescent="0.25">
      <c r="A59" s="34" t="s">
        <v>23</v>
      </c>
      <c r="B59" s="27" t="s">
        <v>129</v>
      </c>
      <c r="C59" s="29" t="s">
        <v>130</v>
      </c>
      <c r="D59" s="35">
        <v>85333.890999999989</v>
      </c>
      <c r="E59" s="35">
        <v>99647.217000000004</v>
      </c>
      <c r="F59" s="25"/>
      <c r="G59" s="76" t="s">
        <v>131</v>
      </c>
      <c r="H59" s="22"/>
      <c r="I59" s="22"/>
    </row>
    <row r="60" spans="1:9" ht="30" x14ac:dyDescent="0.25">
      <c r="A60" s="34" t="s">
        <v>84</v>
      </c>
      <c r="B60" s="27" t="s">
        <v>132</v>
      </c>
      <c r="C60" s="19" t="s">
        <v>133</v>
      </c>
      <c r="D60" s="35">
        <f>D58/D59*1000</f>
        <v>1740.2383596368691</v>
      </c>
      <c r="E60" s="35">
        <f>E58/E59*1000</f>
        <v>1587.9157167028557</v>
      </c>
      <c r="F60" s="77"/>
      <c r="G60" s="61"/>
      <c r="H60" s="22"/>
      <c r="I60" s="22"/>
    </row>
    <row r="61" spans="1:9" ht="15.75" hidden="1" customHeight="1" x14ac:dyDescent="0.25">
      <c r="A61" s="19"/>
      <c r="B61" s="27"/>
      <c r="C61" s="19"/>
      <c r="D61" s="23"/>
      <c r="E61" s="24"/>
      <c r="F61" s="25"/>
      <c r="G61" s="28"/>
      <c r="H61" s="22"/>
      <c r="I61" s="22"/>
    </row>
    <row r="62" spans="1:9" ht="15.75" x14ac:dyDescent="0.25">
      <c r="A62" s="19" t="s">
        <v>134</v>
      </c>
      <c r="B62" s="27" t="s">
        <v>135</v>
      </c>
      <c r="C62" s="19" t="s">
        <v>18</v>
      </c>
      <c r="D62" s="23" t="s">
        <v>18</v>
      </c>
      <c r="E62" s="24" t="s">
        <v>18</v>
      </c>
      <c r="F62" s="25"/>
      <c r="G62" s="28" t="s">
        <v>19</v>
      </c>
      <c r="H62" s="22"/>
      <c r="I62" s="22"/>
    </row>
    <row r="63" spans="1:9" ht="30" x14ac:dyDescent="0.25">
      <c r="A63" s="19">
        <v>1</v>
      </c>
      <c r="B63" s="27" t="s">
        <v>136</v>
      </c>
      <c r="C63" s="19" t="s">
        <v>137</v>
      </c>
      <c r="D63" s="23">
        <v>11</v>
      </c>
      <c r="E63" s="24" t="s">
        <v>18</v>
      </c>
      <c r="F63" s="25"/>
      <c r="G63" s="28" t="s">
        <v>19</v>
      </c>
      <c r="H63" s="22"/>
      <c r="I63" s="22"/>
    </row>
    <row r="64" spans="1:9" ht="30" x14ac:dyDescent="0.25">
      <c r="A64" s="34" t="s">
        <v>23</v>
      </c>
      <c r="B64" s="27" t="s">
        <v>138</v>
      </c>
      <c r="C64" s="19" t="s">
        <v>137</v>
      </c>
      <c r="D64" s="23">
        <v>9</v>
      </c>
      <c r="E64" s="24" t="s">
        <v>18</v>
      </c>
      <c r="F64" s="25"/>
      <c r="G64" s="28" t="s">
        <v>19</v>
      </c>
      <c r="H64" s="22"/>
      <c r="I64" s="22"/>
    </row>
    <row r="65" spans="1:9" ht="45" x14ac:dyDescent="0.25">
      <c r="A65" s="19" t="s">
        <v>139</v>
      </c>
      <c r="B65" s="27" t="s">
        <v>140</v>
      </c>
      <c r="C65" s="19" t="s">
        <v>18</v>
      </c>
      <c r="D65" s="23" t="s">
        <v>18</v>
      </c>
      <c r="E65" s="24" t="s">
        <v>18</v>
      </c>
      <c r="F65" s="25"/>
      <c r="G65" s="28" t="s">
        <v>19</v>
      </c>
      <c r="H65" s="22"/>
      <c r="I65" s="22"/>
    </row>
    <row r="66" spans="1:9" ht="15.75" x14ac:dyDescent="0.25">
      <c r="A66" s="19">
        <v>1</v>
      </c>
      <c r="B66" s="27" t="s">
        <v>141</v>
      </c>
      <c r="C66" s="19" t="s">
        <v>142</v>
      </c>
      <c r="D66" s="23"/>
      <c r="E66" s="78">
        <v>60907</v>
      </c>
      <c r="F66" s="25"/>
      <c r="G66" s="41" t="s">
        <v>27</v>
      </c>
      <c r="H66" s="22"/>
      <c r="I66" s="22"/>
    </row>
    <row r="67" spans="1:9" ht="15.75" x14ac:dyDescent="0.25">
      <c r="A67" s="19">
        <v>2</v>
      </c>
      <c r="B67" s="27" t="s">
        <v>143</v>
      </c>
      <c r="C67" s="19" t="s">
        <v>144</v>
      </c>
      <c r="D67" s="79" t="s">
        <v>18</v>
      </c>
      <c r="E67" s="35">
        <f>SUM(E68:E71)</f>
        <v>1190.7800000000002</v>
      </c>
      <c r="F67" s="77"/>
      <c r="G67" s="41" t="s">
        <v>27</v>
      </c>
      <c r="H67" s="22"/>
      <c r="I67" s="22"/>
    </row>
    <row r="68" spans="1:9" ht="33.75" x14ac:dyDescent="0.25">
      <c r="A68" s="34" t="s">
        <v>145</v>
      </c>
      <c r="B68" s="27" t="s">
        <v>146</v>
      </c>
      <c r="C68" s="19" t="s">
        <v>144</v>
      </c>
      <c r="D68" s="79" t="s">
        <v>18</v>
      </c>
      <c r="E68" s="35">
        <v>664.2</v>
      </c>
      <c r="F68" s="19"/>
      <c r="G68" s="41" t="s">
        <v>27</v>
      </c>
      <c r="H68" s="22"/>
      <c r="I68" s="22"/>
    </row>
    <row r="69" spans="1:9" ht="33.75" x14ac:dyDescent="0.25">
      <c r="A69" s="19" t="s">
        <v>147</v>
      </c>
      <c r="B69" s="27" t="s">
        <v>148</v>
      </c>
      <c r="C69" s="19" t="s">
        <v>144</v>
      </c>
      <c r="D69" s="79" t="s">
        <v>18</v>
      </c>
      <c r="E69" s="35">
        <v>204.1</v>
      </c>
      <c r="F69" s="19"/>
      <c r="G69" s="41"/>
      <c r="H69" s="22"/>
      <c r="I69" s="22"/>
    </row>
    <row r="70" spans="1:9" ht="33.75" x14ac:dyDescent="0.25">
      <c r="A70" s="19" t="s">
        <v>149</v>
      </c>
      <c r="B70" s="27" t="s">
        <v>150</v>
      </c>
      <c r="C70" s="19" t="s">
        <v>144</v>
      </c>
      <c r="D70" s="79" t="s">
        <v>18</v>
      </c>
      <c r="E70" s="35">
        <v>322.48</v>
      </c>
      <c r="F70" s="80"/>
      <c r="G70" s="41"/>
      <c r="H70" s="22"/>
      <c r="I70" s="22"/>
    </row>
    <row r="71" spans="1:9" ht="33.75" x14ac:dyDescent="0.25">
      <c r="A71" s="19" t="s">
        <v>151</v>
      </c>
      <c r="B71" s="27" t="s">
        <v>152</v>
      </c>
      <c r="C71" s="19" t="s">
        <v>144</v>
      </c>
      <c r="D71" s="79" t="s">
        <v>18</v>
      </c>
      <c r="E71" s="81"/>
      <c r="F71" s="25"/>
      <c r="G71" s="41"/>
      <c r="H71" s="22"/>
      <c r="I71" s="22"/>
    </row>
    <row r="72" spans="1:9" x14ac:dyDescent="0.25">
      <c r="A72" s="19">
        <v>3</v>
      </c>
      <c r="B72" s="27" t="s">
        <v>153</v>
      </c>
      <c r="C72" s="19" t="s">
        <v>154</v>
      </c>
      <c r="D72" s="35">
        <f>SUM(D73:D76)</f>
        <v>25014.6116</v>
      </c>
      <c r="E72" s="35">
        <f>SUM(E73:E76)</f>
        <v>24992.085999999999</v>
      </c>
      <c r="F72" s="77"/>
      <c r="G72" s="82"/>
      <c r="H72" s="52"/>
      <c r="I72" s="22"/>
    </row>
    <row r="73" spans="1:9" ht="33.75" x14ac:dyDescent="0.25">
      <c r="A73" s="19" t="s">
        <v>155</v>
      </c>
      <c r="B73" s="27" t="s">
        <v>156</v>
      </c>
      <c r="C73" s="19" t="s">
        <v>154</v>
      </c>
      <c r="D73" s="35">
        <v>2874.9005999999999</v>
      </c>
      <c r="E73" s="35">
        <v>2874.5259999999998</v>
      </c>
      <c r="F73" s="25"/>
      <c r="G73" s="41"/>
      <c r="H73" s="52"/>
      <c r="I73" s="22"/>
    </row>
    <row r="74" spans="1:9" ht="33.75" x14ac:dyDescent="0.25">
      <c r="A74" s="19" t="s">
        <v>157</v>
      </c>
      <c r="B74" s="27" t="s">
        <v>158</v>
      </c>
      <c r="C74" s="19" t="s">
        <v>154</v>
      </c>
      <c r="D74" s="35">
        <v>2519.2539999999999</v>
      </c>
      <c r="E74" s="81">
        <v>2512.9440000000004</v>
      </c>
      <c r="F74" s="25"/>
      <c r="G74" s="41"/>
      <c r="H74" s="52"/>
      <c r="I74" s="22"/>
    </row>
    <row r="75" spans="1:9" ht="33.75" x14ac:dyDescent="0.25">
      <c r="A75" s="19" t="s">
        <v>159</v>
      </c>
      <c r="B75" s="27" t="s">
        <v>160</v>
      </c>
      <c r="C75" s="19" t="s">
        <v>154</v>
      </c>
      <c r="D75" s="35">
        <v>14064.531000000001</v>
      </c>
      <c r="E75" s="81">
        <v>14077.418999999998</v>
      </c>
      <c r="F75" s="25"/>
      <c r="G75" s="41"/>
      <c r="H75" s="52"/>
      <c r="I75" s="83"/>
    </row>
    <row r="76" spans="1:9" ht="33.75" x14ac:dyDescent="0.25">
      <c r="A76" s="19" t="s">
        <v>161</v>
      </c>
      <c r="B76" s="27" t="s">
        <v>162</v>
      </c>
      <c r="C76" s="19" t="s">
        <v>154</v>
      </c>
      <c r="D76" s="35">
        <v>5555.9259999999995</v>
      </c>
      <c r="E76" s="81">
        <v>5527.1970000000001</v>
      </c>
      <c r="F76" s="25"/>
      <c r="G76" s="41"/>
      <c r="H76" s="52"/>
      <c r="I76" s="83"/>
    </row>
    <row r="77" spans="1:9" ht="15.75" x14ac:dyDescent="0.25">
      <c r="A77" s="19">
        <v>4</v>
      </c>
      <c r="B77" s="27" t="s">
        <v>163</v>
      </c>
      <c r="C77" s="19" t="s">
        <v>154</v>
      </c>
      <c r="D77" s="35">
        <f>SUM(D78:D81)</f>
        <v>25960.055999999997</v>
      </c>
      <c r="E77" s="35">
        <f>SUM(E78:E81)</f>
        <v>25587.955999999998</v>
      </c>
      <c r="F77" s="77"/>
      <c r="G77" s="41" t="s">
        <v>27</v>
      </c>
      <c r="H77" s="52"/>
      <c r="I77" s="22"/>
    </row>
    <row r="78" spans="1:9" ht="33.75" x14ac:dyDescent="0.25">
      <c r="A78" s="19" t="s">
        <v>164</v>
      </c>
      <c r="B78" s="27" t="s">
        <v>165</v>
      </c>
      <c r="C78" s="19" t="s">
        <v>154</v>
      </c>
      <c r="D78" s="35">
        <v>8077.3</v>
      </c>
      <c r="E78" s="81">
        <v>7488.5</v>
      </c>
      <c r="F78" s="25"/>
      <c r="G78" s="41" t="s">
        <v>27</v>
      </c>
      <c r="H78" s="52"/>
      <c r="I78" s="22"/>
    </row>
    <row r="79" spans="1:9" ht="33.75" x14ac:dyDescent="0.25">
      <c r="A79" s="19" t="s">
        <v>166</v>
      </c>
      <c r="B79" s="27" t="s">
        <v>167</v>
      </c>
      <c r="C79" s="19" t="s">
        <v>154</v>
      </c>
      <c r="D79" s="35">
        <v>6773</v>
      </c>
      <c r="E79" s="81">
        <v>6762</v>
      </c>
      <c r="F79" s="25"/>
      <c r="G79" s="41"/>
      <c r="H79" s="52"/>
      <c r="I79" s="22"/>
    </row>
    <row r="80" spans="1:9" ht="33.75" x14ac:dyDescent="0.25">
      <c r="A80" s="19" t="s">
        <v>168</v>
      </c>
      <c r="B80" s="27" t="s">
        <v>169</v>
      </c>
      <c r="C80" s="19" t="s">
        <v>154</v>
      </c>
      <c r="D80" s="35">
        <v>11109.755999999999</v>
      </c>
      <c r="E80" s="81">
        <v>11337.456</v>
      </c>
      <c r="F80" s="25"/>
      <c r="G80" s="41"/>
      <c r="H80" s="52"/>
      <c r="I80" s="22"/>
    </row>
    <row r="81" spans="1:9" ht="33.75" x14ac:dyDescent="0.25">
      <c r="A81" s="19" t="s">
        <v>170</v>
      </c>
      <c r="B81" s="27" t="s">
        <v>171</v>
      </c>
      <c r="C81" s="19" t="s">
        <v>154</v>
      </c>
      <c r="D81" s="35">
        <v>0</v>
      </c>
      <c r="E81" s="35">
        <v>0</v>
      </c>
      <c r="F81" s="77"/>
      <c r="G81" s="41"/>
      <c r="H81" s="52"/>
      <c r="I81" s="22"/>
    </row>
    <row r="82" spans="1:9" ht="15.75" x14ac:dyDescent="0.25">
      <c r="A82" s="19">
        <v>5</v>
      </c>
      <c r="B82" s="27" t="s">
        <v>172</v>
      </c>
      <c r="C82" s="19" t="s">
        <v>173</v>
      </c>
      <c r="D82" s="35">
        <f>SUM(D83:D86)</f>
        <v>19403.042999999998</v>
      </c>
      <c r="E82" s="35">
        <f>SUM(E83:E86)</f>
        <v>19439.240000000002</v>
      </c>
      <c r="F82" s="77"/>
      <c r="G82" s="41" t="s">
        <v>27</v>
      </c>
      <c r="H82" s="52"/>
      <c r="I82" s="22"/>
    </row>
    <row r="83" spans="1:9" ht="33.75" customHeight="1" x14ac:dyDescent="0.25">
      <c r="A83" s="19" t="s">
        <v>174</v>
      </c>
      <c r="B83" s="27" t="s">
        <v>175</v>
      </c>
      <c r="C83" s="19" t="s">
        <v>173</v>
      </c>
      <c r="D83" s="35">
        <v>2123.8070000000002</v>
      </c>
      <c r="E83" s="35">
        <v>2123.81</v>
      </c>
      <c r="F83" s="77"/>
      <c r="G83" s="41" t="s">
        <v>27</v>
      </c>
      <c r="H83" s="52"/>
      <c r="I83" s="22"/>
    </row>
    <row r="84" spans="1:9" ht="33.75" x14ac:dyDescent="0.25">
      <c r="A84" s="19" t="s">
        <v>176</v>
      </c>
      <c r="B84" s="27" t="s">
        <v>177</v>
      </c>
      <c r="C84" s="19" t="s">
        <v>173</v>
      </c>
      <c r="D84" s="35">
        <v>1953.7099999999998</v>
      </c>
      <c r="E84" s="35">
        <v>1953.7099999999998</v>
      </c>
      <c r="F84" s="77"/>
      <c r="G84" s="41"/>
      <c r="H84" s="52"/>
      <c r="I84" s="22"/>
    </row>
    <row r="85" spans="1:9" ht="33.75" x14ac:dyDescent="0.25">
      <c r="A85" s="19" t="s">
        <v>178</v>
      </c>
      <c r="B85" s="27" t="s">
        <v>179</v>
      </c>
      <c r="C85" s="19" t="s">
        <v>173</v>
      </c>
      <c r="D85" s="35">
        <v>12115.14</v>
      </c>
      <c r="E85" s="35">
        <v>12144.57</v>
      </c>
      <c r="F85" s="77"/>
      <c r="G85" s="41"/>
      <c r="H85" s="52"/>
      <c r="I85" s="22"/>
    </row>
    <row r="86" spans="1:9" ht="31.5" customHeight="1" x14ac:dyDescent="0.25">
      <c r="A86" s="19" t="s">
        <v>180</v>
      </c>
      <c r="B86" s="27" t="s">
        <v>181</v>
      </c>
      <c r="C86" s="19" t="s">
        <v>173</v>
      </c>
      <c r="D86" s="35">
        <v>3210.3860000000004</v>
      </c>
      <c r="E86" s="35">
        <v>3217.15</v>
      </c>
      <c r="F86" s="77"/>
      <c r="G86" s="41"/>
      <c r="H86" s="52"/>
      <c r="I86" s="22"/>
    </row>
    <row r="87" spans="1:9" ht="15.75" x14ac:dyDescent="0.25">
      <c r="A87" s="19">
        <v>6</v>
      </c>
      <c r="B87" s="27" t="s">
        <v>182</v>
      </c>
      <c r="C87" s="19" t="s">
        <v>137</v>
      </c>
      <c r="D87" s="84">
        <f>0.93/D82*100</f>
        <v>4.7930626139415355E-3</v>
      </c>
      <c r="E87" s="84">
        <f>2/E82*100</f>
        <v>1.0288468067681657E-2</v>
      </c>
      <c r="F87" s="85"/>
      <c r="G87" s="41" t="s">
        <v>27</v>
      </c>
      <c r="H87" s="22"/>
      <c r="I87" s="22"/>
    </row>
    <row r="88" spans="1:9" ht="30" x14ac:dyDescent="0.25">
      <c r="A88" s="19">
        <v>7</v>
      </c>
      <c r="B88" s="27" t="s">
        <v>183</v>
      </c>
      <c r="C88" s="19" t="s">
        <v>21</v>
      </c>
      <c r="D88" s="35">
        <v>0</v>
      </c>
      <c r="E88" s="35">
        <v>19996.180939999998</v>
      </c>
      <c r="F88" s="79"/>
      <c r="G88" s="41" t="s">
        <v>27</v>
      </c>
      <c r="H88" s="22"/>
      <c r="I88" s="22"/>
    </row>
    <row r="89" spans="1:9" ht="15.75" x14ac:dyDescent="0.25">
      <c r="A89" s="34" t="s">
        <v>184</v>
      </c>
      <c r="B89" s="27" t="s">
        <v>185</v>
      </c>
      <c r="C89" s="19" t="s">
        <v>21</v>
      </c>
      <c r="D89" s="35">
        <v>0</v>
      </c>
      <c r="E89" s="35">
        <v>19996.180939999998</v>
      </c>
      <c r="F89" s="79"/>
      <c r="G89" s="41" t="s">
        <v>27</v>
      </c>
      <c r="H89" s="22"/>
      <c r="I89" s="22"/>
    </row>
    <row r="90" spans="1:9" ht="102" customHeight="1" x14ac:dyDescent="0.25">
      <c r="A90" s="19">
        <v>8</v>
      </c>
      <c r="B90" s="27" t="s">
        <v>186</v>
      </c>
      <c r="C90" s="19" t="s">
        <v>137</v>
      </c>
      <c r="D90" s="86" t="s">
        <v>187</v>
      </c>
      <c r="E90" s="24" t="s">
        <v>18</v>
      </c>
      <c r="F90" s="25"/>
      <c r="G90" s="41" t="s">
        <v>19</v>
      </c>
      <c r="H90" s="22"/>
      <c r="I90" s="22"/>
    </row>
    <row r="91" spans="1:9" x14ac:dyDescent="0.25">
      <c r="H91" s="22"/>
      <c r="I91" s="22"/>
    </row>
    <row r="92" spans="1:9" x14ac:dyDescent="0.25">
      <c r="B92" s="87" t="s">
        <v>188</v>
      </c>
      <c r="H92" s="22"/>
      <c r="I92" s="22"/>
    </row>
    <row r="93" spans="1:9" ht="56.25" customHeight="1" x14ac:dyDescent="0.25">
      <c r="B93" s="88" t="s">
        <v>189</v>
      </c>
      <c r="C93" s="88"/>
      <c r="D93" s="88"/>
      <c r="E93" s="88"/>
      <c r="F93" s="88"/>
      <c r="G93" s="88"/>
      <c r="H93" s="22"/>
      <c r="I93" s="22"/>
    </row>
    <row r="94" spans="1:9" ht="30" customHeight="1" x14ac:dyDescent="0.25">
      <c r="B94" s="88" t="s">
        <v>190</v>
      </c>
      <c r="C94" s="88"/>
      <c r="D94" s="88"/>
      <c r="E94" s="88"/>
      <c r="F94" s="88"/>
      <c r="G94" s="88"/>
      <c r="H94" s="22"/>
      <c r="I94" s="22"/>
    </row>
    <row r="95" spans="1:9" ht="44.25" customHeight="1" x14ac:dyDescent="0.25">
      <c r="B95" s="88" t="s">
        <v>191</v>
      </c>
      <c r="C95" s="88"/>
      <c r="D95" s="88"/>
      <c r="E95" s="88"/>
      <c r="F95" s="88"/>
      <c r="G95" s="88"/>
      <c r="H95" s="22"/>
      <c r="I95" s="22"/>
    </row>
    <row r="96" spans="1:9" ht="33.75" customHeight="1" x14ac:dyDescent="0.25">
      <c r="B96" s="88" t="s">
        <v>192</v>
      </c>
      <c r="C96" s="88"/>
      <c r="D96" s="88"/>
      <c r="E96" s="88"/>
      <c r="F96" s="88"/>
      <c r="G96" s="88"/>
    </row>
    <row r="97" spans="2:7" x14ac:dyDescent="0.25">
      <c r="B97" s="88" t="s">
        <v>193</v>
      </c>
      <c r="C97" s="88"/>
      <c r="D97" s="88"/>
      <c r="E97" s="88"/>
      <c r="F97" s="88"/>
      <c r="G97" s="88"/>
    </row>
    <row r="102" spans="2:7" x14ac:dyDescent="0.25">
      <c r="C102" s="65"/>
    </row>
    <row r="103" spans="2:7" x14ac:dyDescent="0.25">
      <c r="C103" s="65"/>
    </row>
  </sheetData>
  <mergeCells count="17">
    <mergeCell ref="B94:G94"/>
    <mergeCell ref="B95:G95"/>
    <mergeCell ref="B96:G96"/>
    <mergeCell ref="B97:G97"/>
    <mergeCell ref="E51:E56"/>
    <mergeCell ref="G51:G56"/>
    <mergeCell ref="G18:G19"/>
    <mergeCell ref="G20:G21"/>
    <mergeCell ref="B93:G93"/>
    <mergeCell ref="E2:G2"/>
    <mergeCell ref="E3:G3"/>
    <mergeCell ref="B5:G5"/>
    <mergeCell ref="A12:A13"/>
    <mergeCell ref="B12:B13"/>
    <mergeCell ref="C12:C13"/>
    <mergeCell ref="D12:E12"/>
    <mergeCell ref="G12:G13"/>
  </mergeCells>
  <pageMargins left="0.23622047244094491" right="0.23622047244094491" top="0.74803149606299213" bottom="0.74803149606299213" header="0.31496062992125984" footer="0.31496062992125984"/>
  <pageSetup paperSize="8" scale="69" fitToHeight="2" orientation="portrait" horizontalDpi="180" verticalDpi="180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2016-03-29T12:56:10Z</dcterms:created>
  <dcterms:modified xsi:type="dcterms:W3CDTF">2016-03-29T13:01:15Z</dcterms:modified>
</cp:coreProperties>
</file>